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bcb8122abbff07/Escritorio/"/>
    </mc:Choice>
  </mc:AlternateContent>
  <xr:revisionPtr revIDLastSave="1" documentId="8_{19829E49-C62E-4B4D-A901-ABA69112098C}" xr6:coauthVersionLast="46" xr6:coauthVersionMax="46" xr10:uidLastSave="{047B412E-77D5-45F1-B3D0-B6819C6BA327}"/>
  <bookViews>
    <workbookView xWindow="-108" yWindow="-108" windowWidth="23256" windowHeight="12576" xr2:uid="{DD6B6C00-A595-4E57-BD1D-41C0D1D6D25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H15" i="1"/>
  <c r="H5" i="1"/>
  <c r="I6" i="1"/>
  <c r="C3" i="1"/>
  <c r="D4" i="1" s="1"/>
  <c r="E4" i="1" s="1"/>
  <c r="C4" i="1"/>
  <c r="D5" i="1" s="1"/>
  <c r="E5" i="1" s="1"/>
  <c r="C5" i="1"/>
  <c r="D6" i="1" s="1"/>
  <c r="E6" i="1" s="1"/>
  <c r="C6" i="1"/>
  <c r="D7" i="1" s="1"/>
  <c r="E7" i="1" s="1"/>
  <c r="C7" i="1"/>
  <c r="D8" i="1" s="1"/>
  <c r="C8" i="1"/>
  <c r="D9" i="1" s="1"/>
  <c r="E9" i="1" s="1"/>
  <c r="C9" i="1"/>
  <c r="D10" i="1" s="1"/>
  <c r="E10" i="1" s="1"/>
  <c r="C10" i="1"/>
  <c r="D11" i="1" s="1"/>
  <c r="E11" i="1" s="1"/>
  <c r="C11" i="1"/>
  <c r="D12" i="1" s="1"/>
  <c r="E12" i="1" s="1"/>
  <c r="C12" i="1"/>
  <c r="C2" i="1"/>
  <c r="D3" i="1" s="1"/>
  <c r="E3" i="1" s="1"/>
  <c r="I18" i="1" l="1"/>
  <c r="E8" i="1"/>
  <c r="I7" i="1"/>
  <c r="I8" i="1" s="1"/>
</calcChain>
</file>

<file path=xl/sharedStrings.xml><?xml version="1.0" encoding="utf-8"?>
<sst xmlns="http://schemas.openxmlformats.org/spreadsheetml/2006/main" count="33" uniqueCount="27">
  <si>
    <t>Categorias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</si>
  <si>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</si>
  <si>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</si>
  <si>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</si>
  <si>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</si>
  <si>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</si>
  <si>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</si>
  <si>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</si>
  <si>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</si>
  <si>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</si>
  <si>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</si>
  <si>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</t>
  </si>
  <si>
    <t>Anual</t>
  </si>
  <si>
    <t>Promedio</t>
  </si>
  <si>
    <t>Base de comparacion</t>
  </si>
  <si>
    <t>Accede al credito?</t>
  </si>
  <si>
    <t>Facturación electrónica</t>
  </si>
  <si>
    <t>SI</t>
  </si>
  <si>
    <t>Promedio mensual de facturación</t>
  </si>
  <si>
    <t>Base para facturación electrónica</t>
  </si>
  <si>
    <t>Base para sujetos sin facturación electrónica</t>
  </si>
  <si>
    <t>Meses de actividad</t>
  </si>
  <si>
    <t>Categoria del contribuyente</t>
  </si>
  <si>
    <t>NO</t>
  </si>
  <si>
    <t>Monto para comparar</t>
  </si>
  <si>
    <t>Inicio de actividad posterior al 01-01-2021</t>
  </si>
  <si>
    <t>Inicio de actividad anterior al 01-01-2021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</si>
</sst>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ill="1" applyBorder="1"/>
    <xf numFmtId="4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9619-6762-4960-B85F-2FC539EC8E97}">
  <dimension ref="A1:I18"/>
  <sheetViews>
    <sheetView tabSelected="1" workbookViewId="0">
      <selection activeCell="I3" sqref="I3"/>
    </sheetView>
  </sheetViews>
  <sheetFormatPr baseColWidth="10" defaultRowHeight="14.4" x14ac:dyDescent="0.3"/>
  <cols>
    <col min="1" max="1" width="12.6640625" bestFit="1" customWidth="1"/>
    <col min="2" max="2" width="11.5546875" style="1"/>
    <col min="3" max="3" width="16.21875" style="1" bestFit="1" customWidth="1"/>
    <col min="4" max="4" width="16.5546875" style="1" customWidth="1"/>
    <col min="5" max="5" width="16" customWidth="1"/>
    <col min="8" max="8" width="43.5546875" bestFit="1" customWidth="1"/>
    <col min="9" max="9" width="11.5546875" style="1"/>
  </cols>
  <sheetData>
    <row r="1" spans="1:9" ht="43.2" x14ac:dyDescent="0.3">
      <c r="A1" s="5" t="s">
        <v>0</v>
      </c>
      <c r="B1" s="6" t="s">
        <v>12</v>
      </c>
      <c r="C1" s="6" t="s">
        <v>18</v>
      </c>
      <c r="D1" s="6" t="s">
        <v>19</v>
      </c>
      <c r="E1" s="6" t="s">
        <v>20</v>
      </c>
    </row>
    <row r="2" spans="1:9" x14ac:dyDescent="0.3">
      <c r="A2" s="2" t="s">
        <v>11</v>
      </c>
      <c r="B2" s="3">
        <v>282444.69</v>
      </c>
      <c r="C2" s="3">
        <f>B2/12</f>
        <v>23537.057499999999</v>
      </c>
      <c r="D2" s="3">
        <v>20800</v>
      </c>
      <c r="E2" s="3">
        <v>20800</v>
      </c>
      <c r="H2" s="9" t="s">
        <v>26</v>
      </c>
      <c r="I2" s="10"/>
    </row>
    <row r="3" spans="1:9" x14ac:dyDescent="0.3">
      <c r="A3" s="2" t="s">
        <v>1</v>
      </c>
      <c r="B3" s="3">
        <v>423667.03</v>
      </c>
      <c r="C3" s="3">
        <f t="shared" ref="C3:C12" si="0">B3/12</f>
        <v>35305.585833333338</v>
      </c>
      <c r="D3" s="3">
        <f>C2*1.2</f>
        <v>28244.468999999997</v>
      </c>
      <c r="E3" s="3">
        <f>D3*0.8</f>
        <v>22595.575199999999</v>
      </c>
      <c r="H3" s="7" t="s">
        <v>22</v>
      </c>
      <c r="I3" s="8" t="s">
        <v>6</v>
      </c>
    </row>
    <row r="4" spans="1:9" x14ac:dyDescent="0.3">
      <c r="A4" s="2" t="s">
        <v>2</v>
      </c>
      <c r="B4" s="3">
        <v>564889.4</v>
      </c>
      <c r="C4" s="3">
        <f t="shared" si="0"/>
        <v>47074.116666666669</v>
      </c>
      <c r="D4" s="3">
        <f t="shared" ref="D4:D12" si="1">C3*1.2</f>
        <v>42366.703000000001</v>
      </c>
      <c r="E4" s="3">
        <f t="shared" ref="E4:E12" si="2">D4*0.8</f>
        <v>33893.362400000005</v>
      </c>
      <c r="H4" s="2" t="s">
        <v>16</v>
      </c>
      <c r="I4" s="8" t="s">
        <v>17</v>
      </c>
    </row>
    <row r="5" spans="1:9" x14ac:dyDescent="0.3">
      <c r="A5" s="2" t="s">
        <v>3</v>
      </c>
      <c r="B5" s="3">
        <v>847334.12</v>
      </c>
      <c r="C5" s="3">
        <f t="shared" si="0"/>
        <v>70611.176666666666</v>
      </c>
      <c r="D5" s="3">
        <f t="shared" si="1"/>
        <v>56488.94</v>
      </c>
      <c r="E5" s="3">
        <f t="shared" si="2"/>
        <v>45191.152000000002</v>
      </c>
      <c r="H5" s="2" t="str">
        <f>IF(I4="SI","Ventas totales desde el 01-01-2021 al 30-06-2021","Compras totales desde el 01-01-2021 al 30-06-2021")</f>
        <v>Ventas totales desde el 01-01-2021 al 30-06-2021</v>
      </c>
      <c r="I5" s="8"/>
    </row>
    <row r="6" spans="1:9" x14ac:dyDescent="0.3">
      <c r="A6" s="2" t="s">
        <v>4</v>
      </c>
      <c r="B6" s="3">
        <v>1129778.77</v>
      </c>
      <c r="C6" s="3">
        <f t="shared" si="0"/>
        <v>94148.230833333335</v>
      </c>
      <c r="D6" s="3">
        <f t="shared" si="1"/>
        <v>84733.411999999997</v>
      </c>
      <c r="E6" s="3">
        <f t="shared" si="2"/>
        <v>67786.729600000006</v>
      </c>
      <c r="H6" s="2" t="s">
        <v>13</v>
      </c>
      <c r="I6" s="8">
        <f>I5/6</f>
        <v>0</v>
      </c>
    </row>
    <row r="7" spans="1:9" x14ac:dyDescent="0.3">
      <c r="A7" s="2" t="s">
        <v>5</v>
      </c>
      <c r="B7" s="3">
        <v>1412223.49</v>
      </c>
      <c r="C7" s="3">
        <f t="shared" si="0"/>
        <v>117685.29083333333</v>
      </c>
      <c r="D7" s="3">
        <f t="shared" si="1"/>
        <v>112977.87699999999</v>
      </c>
      <c r="E7" s="3">
        <f t="shared" si="2"/>
        <v>90382.301600000006</v>
      </c>
      <c r="H7" s="2" t="s">
        <v>14</v>
      </c>
      <c r="I7" s="3">
        <f>VLOOKUP(I3,$A$1:$E$12,4,FALSE)</f>
        <v>141222.34899999999</v>
      </c>
    </row>
    <row r="8" spans="1:9" x14ac:dyDescent="0.3">
      <c r="A8" s="2" t="s">
        <v>6</v>
      </c>
      <c r="B8" s="3">
        <v>1694668.19</v>
      </c>
      <c r="C8" s="3">
        <f t="shared" si="0"/>
        <v>141222.34916666665</v>
      </c>
      <c r="D8" s="3">
        <f t="shared" si="1"/>
        <v>141222.34899999999</v>
      </c>
      <c r="E8" s="3">
        <f t="shared" si="2"/>
        <v>112977.8792</v>
      </c>
      <c r="H8" s="2" t="s">
        <v>15</v>
      </c>
      <c r="I8" s="3" t="str">
        <f>IF(I7&gt;I6,"SI","NO")</f>
        <v>SI</v>
      </c>
    </row>
    <row r="9" spans="1:9" x14ac:dyDescent="0.3">
      <c r="A9" s="2" t="s">
        <v>7</v>
      </c>
      <c r="B9" s="3">
        <v>2353705.8199999998</v>
      </c>
      <c r="C9" s="3">
        <f t="shared" si="0"/>
        <v>196142.15166666664</v>
      </c>
      <c r="D9" s="3">
        <f t="shared" si="1"/>
        <v>169466.81899999999</v>
      </c>
      <c r="E9" s="3">
        <f t="shared" si="2"/>
        <v>135573.4552</v>
      </c>
      <c r="I9" s="4"/>
    </row>
    <row r="10" spans="1:9" x14ac:dyDescent="0.3">
      <c r="A10" s="2" t="s">
        <v>8</v>
      </c>
      <c r="B10" s="3">
        <v>2765604.35</v>
      </c>
      <c r="C10" s="3">
        <f t="shared" si="0"/>
        <v>230467.02916666667</v>
      </c>
      <c r="D10" s="3">
        <f t="shared" si="1"/>
        <v>235370.58199999997</v>
      </c>
      <c r="E10" s="3">
        <f t="shared" si="2"/>
        <v>188296.4656</v>
      </c>
    </row>
    <row r="11" spans="1:9" x14ac:dyDescent="0.3">
      <c r="A11" s="2" t="s">
        <v>9</v>
      </c>
      <c r="B11" s="3">
        <v>3177502.86</v>
      </c>
      <c r="C11" s="3">
        <f t="shared" si="0"/>
        <v>264791.90499999997</v>
      </c>
      <c r="D11" s="3">
        <f t="shared" si="1"/>
        <v>276560.435</v>
      </c>
      <c r="E11" s="3">
        <f t="shared" si="2"/>
        <v>221248.348</v>
      </c>
      <c r="H11" s="9" t="s">
        <v>25</v>
      </c>
      <c r="I11" s="10"/>
    </row>
    <row r="12" spans="1:9" x14ac:dyDescent="0.3">
      <c r="A12" s="2" t="s">
        <v>10</v>
      </c>
      <c r="B12" s="3">
        <v>3530558.74</v>
      </c>
      <c r="C12" s="3">
        <f t="shared" si="0"/>
        <v>294213.22833333333</v>
      </c>
      <c r="D12" s="3">
        <f t="shared" si="1"/>
        <v>317750.28599999996</v>
      </c>
      <c r="E12" s="3">
        <f t="shared" si="2"/>
        <v>254200.22879999998</v>
      </c>
      <c r="H12" s="7" t="s">
        <v>22</v>
      </c>
      <c r="I12" s="8" t="s">
        <v>3</v>
      </c>
    </row>
    <row r="13" spans="1:9" x14ac:dyDescent="0.3">
      <c r="H13" s="2" t="s">
        <v>21</v>
      </c>
      <c r="I13" s="11">
        <v>4</v>
      </c>
    </row>
    <row r="14" spans="1:9" x14ac:dyDescent="0.3">
      <c r="H14" s="2" t="s">
        <v>16</v>
      </c>
      <c r="I14" s="8" t="s">
        <v>23</v>
      </c>
    </row>
    <row r="15" spans="1:9" x14ac:dyDescent="0.3">
      <c r="H15" s="2" t="str">
        <f>IF(I14="SI","Ventas totales desde el 01-01-2021 al 30-06-2021","Compras totales desde el 01-01-2021 al 30-06-2021")</f>
        <v>Compras totales desde el 01-01-2021 al 30-06-2021</v>
      </c>
      <c r="I15" s="8">
        <v>180000</v>
      </c>
    </row>
    <row r="16" spans="1:9" x14ac:dyDescent="0.3">
      <c r="H16" s="2" t="s">
        <v>24</v>
      </c>
      <c r="I16" s="8">
        <f>IF(I14="NO",(I15/I13)*1.2*0.8,I15/I13)</f>
        <v>43200</v>
      </c>
    </row>
    <row r="17" spans="8:9" x14ac:dyDescent="0.3">
      <c r="H17" s="2" t="s">
        <v>14</v>
      </c>
      <c r="I17" s="3">
        <f>IF(I14="SI",VLOOKUP(I12,$A$1:$E$12,4,FALSE),VLOOKUP(I12,$A$1:$E$12,5,FALSE))</f>
        <v>45191.152000000002</v>
      </c>
    </row>
    <row r="18" spans="8:9" x14ac:dyDescent="0.3">
      <c r="H18" s="2" t="s">
        <v>15</v>
      </c>
      <c r="I18" s="3" t="str">
        <f>IF(I17&gt;I16,"SI","NO")</f>
        <v>SI</v>
      </c>
    </row>
  </sheetData>
  <mergeCells count="2">
    <mergeCell ref="H11:I11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Biondi</dc:creator>
  <cp:lastModifiedBy>Emanuel Biondi</cp:lastModifiedBy>
  <dcterms:created xsi:type="dcterms:W3CDTF">2021-08-26T17:24:40Z</dcterms:created>
  <dcterms:modified xsi:type="dcterms:W3CDTF">2021-08-26T21:10:43Z</dcterms:modified>
</cp:coreProperties>
</file>